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Tabla Serie A" sheetId="1" r:id="rId1"/>
  </sheets>
  <definedNames>
    <definedName name="_xlnm.Print_Area" localSheetId="0">'Tabla Serie A'!$A$1:$I$37</definedName>
    <definedName name="Colateral_pso">#REF!</definedName>
    <definedName name="Colateral_uf">#REF!</definedName>
  </definedNames>
  <calcPr fullCalcOnLoad="1"/>
</workbook>
</file>

<file path=xl/sharedStrings.xml><?xml version="1.0" encoding="utf-8"?>
<sst xmlns="http://schemas.openxmlformats.org/spreadsheetml/2006/main" count="13" uniqueCount="13">
  <si>
    <t>NOMINAL</t>
  </si>
  <si>
    <t>FECHA INICIO</t>
  </si>
  <si>
    <t>TASA ANUAL</t>
  </si>
  <si>
    <t>TASA TRIMESTRAL</t>
  </si>
  <si>
    <t>Cupón N°</t>
  </si>
  <si>
    <t>Saldo de Entrada</t>
  </si>
  <si>
    <t>Interés</t>
  </si>
  <si>
    <t>Amortización</t>
  </si>
  <si>
    <t>Total Cupón</t>
  </si>
  <si>
    <t>Saldo Final</t>
  </si>
  <si>
    <t>Nº TITULOS</t>
  </si>
  <si>
    <t xml:space="preserve">Fecha </t>
  </si>
  <si>
    <t>TABLA DE DESARROLLO SERIE "A" O  PREFERENTE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</si>
</sst>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d\-mmm\-yyyy"/>
    <numFmt numFmtId="167" formatCode="_-* #,##0\ _$_-;\-* #,##0\ _$_-;_-* &quot;-&quot;??\ _$_-;_-@_-"/>
    <numFmt numFmtId="168" formatCode="0.00000000%"/>
    <numFmt numFmtId="169" formatCode="_-* #,##0.00000000\ _$_-;\-* #,##0.00000000\ _$_-;_-* &quot;-&quot;????????\ _$_-;_-@_-"/>
    <numFmt numFmtId="170" formatCode="_-* #,##0.0000\ _$_-;\-* #,##0.0000\ _$_-;_-* &quot;-&quot;????????\ _$_-;_-@_-"/>
    <numFmt numFmtId="171" formatCode="_-* #,##0\ _$_-;\-* #,##0\ _$_-;_-* &quot;-&quot;????????\ _$_-;_-@_-"/>
    <numFmt numFmtId="172" formatCode="_-* #,##0.0000_-;\-* #,##0.0000_-;_-* &quot;-&quot;????_-;_-@_-"/>
    <numFmt numFmtId="173" formatCode="_-* #,##0.0000000\ _$_-;\-* #,##0.0000000\ _$_-;_-* &quot;-&quot;????????\ _$_-;_-@_-"/>
    <numFmt numFmtId="174" formatCode="_-* #,##0.000000\ _$_-;\-* #,##0.000000\ _$_-;_-* &quot;-&quot;????????\ _$_-;_-@_-"/>
    <numFmt numFmtId="175" formatCode="_-* #,##0.00000\ _$_-;\-* #,##0.00000\ _$_-;_-* &quot;-&quot;????????\ _$_-;_-@_-"/>
    <numFmt numFmtId="176" formatCode="_-* #,##0.000\ _$_-;\-* #,##0.000\ _$_-;_-* &quot;-&quot;????????\ _$_-;_-@_-"/>
    <numFmt numFmtId="177" formatCode="_-* #,##0.00\ _$_-;\-* #,##0.00\ _$_-;_-* &quot;-&quot;????????\ _$_-;_-@_-"/>
    <numFmt numFmtId="178" formatCode="0.000000000"/>
    <numFmt numFmtId="179" formatCode="0.0000000000"/>
    <numFmt numFmtId="180" formatCode="0.0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_-* #,##0.0_-;\-* #,##0.0_-;_-* &quot;-&quot;??_-;_-@_-"/>
    <numFmt numFmtId="189" formatCode="_-* #,##0_-;\-* #,##0_-;_-* &quot;-&quot;??_-;_-@_-"/>
    <numFmt numFmtId="190" formatCode="0.0000000%"/>
    <numFmt numFmtId="191" formatCode="_-* #,##0.0000000_-;\-* #,##0.0000000_-;_-* &quot;-&quot;???????_-;_-@_-"/>
    <numFmt numFmtId="192" formatCode="[$-340A]dddd\,\ dd&quot; de &quot;mmmm&quot; de &quot;yyyy"/>
    <numFmt numFmtId="193" formatCode="d/mmm/yyyy"/>
  </numFmts>
  <fonts count="8">
    <font>
      <sz val="10"/>
      <name val="Arial"/>
      <family val="0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12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0" fontId="1" fillId="0" borderId="0" xfId="24" applyNumberFormat="1" applyFont="1" applyAlignment="1">
      <alignment/>
    </xf>
    <xf numFmtId="10" fontId="1" fillId="0" borderId="0" xfId="24" applyNumberFormat="1" applyFont="1" applyBorder="1" applyAlignment="1">
      <alignment/>
    </xf>
    <xf numFmtId="0" fontId="1" fillId="0" borderId="0" xfId="23" applyFont="1">
      <alignment/>
      <protection/>
    </xf>
    <xf numFmtId="43" fontId="1" fillId="0" borderId="0" xfId="19" applyFont="1" applyAlignment="1">
      <alignment/>
    </xf>
    <xf numFmtId="43" fontId="1" fillId="0" borderId="0" xfId="19" applyFont="1" applyAlignment="1">
      <alignment horizontal="right"/>
    </xf>
    <xf numFmtId="3" fontId="4" fillId="0" borderId="0" xfId="19" applyNumberFormat="1" applyFont="1" applyAlignment="1">
      <alignment/>
    </xf>
    <xf numFmtId="168" fontId="1" fillId="0" borderId="0" xfId="24" applyNumberFormat="1" applyFont="1" applyAlignment="1">
      <alignment/>
    </xf>
    <xf numFmtId="166" fontId="4" fillId="0" borderId="0" xfId="23" applyNumberFormat="1" applyFont="1" applyAlignment="1">
      <alignment horizontal="right"/>
      <protection/>
    </xf>
    <xf numFmtId="10" fontId="4" fillId="0" borderId="0" xfId="23" applyNumberFormat="1" applyFont="1">
      <alignment/>
      <protection/>
    </xf>
    <xf numFmtId="168" fontId="1" fillId="0" borderId="0" xfId="23" applyNumberFormat="1" applyFont="1">
      <alignment/>
      <protection/>
    </xf>
    <xf numFmtId="43" fontId="2" fillId="2" borderId="1" xfId="19" applyFont="1" applyFill="1" applyBorder="1" applyAlignment="1">
      <alignment horizontal="center" vertical="center" wrapText="1"/>
    </xf>
    <xf numFmtId="166" fontId="1" fillId="0" borderId="2" xfId="19" applyNumberFormat="1" applyFont="1" applyFill="1" applyBorder="1" applyAlignment="1">
      <alignment horizontal="center"/>
    </xf>
    <xf numFmtId="167" fontId="1" fillId="0" borderId="2" xfId="19" applyNumberFormat="1" applyFont="1" applyFill="1" applyBorder="1" applyAlignment="1">
      <alignment/>
    </xf>
    <xf numFmtId="3" fontId="1" fillId="0" borderId="2" xfId="19" applyNumberFormat="1" applyFont="1" applyFill="1" applyBorder="1" applyAlignment="1">
      <alignment/>
    </xf>
    <xf numFmtId="167" fontId="1" fillId="0" borderId="2" xfId="23" applyNumberFormat="1" applyFont="1" applyBorder="1">
      <alignment/>
      <protection/>
    </xf>
    <xf numFmtId="10" fontId="1" fillId="0" borderId="0" xfId="23" applyNumberFormat="1" applyFont="1">
      <alignment/>
      <protection/>
    </xf>
    <xf numFmtId="0" fontId="1" fillId="0" borderId="0" xfId="23" applyFont="1" applyAlignment="1">
      <alignment horizontal="right"/>
      <protection/>
    </xf>
    <xf numFmtId="170" fontId="1" fillId="0" borderId="0" xfId="23" applyNumberFormat="1" applyFont="1">
      <alignment/>
      <protection/>
    </xf>
    <xf numFmtId="171" fontId="1" fillId="0" borderId="0" xfId="23" applyNumberFormat="1" applyFont="1">
      <alignment/>
      <protection/>
    </xf>
    <xf numFmtId="3" fontId="1" fillId="0" borderId="0" xfId="23" applyNumberFormat="1" applyFont="1">
      <alignment/>
      <protection/>
    </xf>
    <xf numFmtId="0" fontId="1" fillId="0" borderId="0" xfId="23" applyFont="1" applyAlignment="1">
      <alignment horizontal="left"/>
      <protection/>
    </xf>
    <xf numFmtId="3" fontId="1" fillId="0" borderId="0" xfId="19" applyNumberFormat="1" applyFont="1" applyAlignment="1">
      <alignment/>
    </xf>
    <xf numFmtId="43" fontId="2" fillId="2" borderId="1" xfId="20" applyFont="1" applyFill="1" applyBorder="1" applyAlignment="1">
      <alignment horizontal="center" vertical="center" wrapText="1"/>
    </xf>
    <xf numFmtId="43" fontId="1" fillId="0" borderId="0" xfId="19" applyFont="1" applyAlignment="1">
      <alignment horizontal="left"/>
    </xf>
    <xf numFmtId="177" fontId="1" fillId="0" borderId="0" xfId="23" applyNumberFormat="1" applyFont="1">
      <alignment/>
      <protection/>
    </xf>
    <xf numFmtId="0" fontId="5" fillId="0" borderId="0" xfId="23" applyFont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3" fontId="1" fillId="0" borderId="0" xfId="19" applyNumberFormat="1" applyFont="1" applyFill="1" applyBorder="1" applyAlignment="1">
      <alignment/>
    </xf>
    <xf numFmtId="0" fontId="5" fillId="0" borderId="0" xfId="23" applyFont="1" applyAlignment="1">
      <alignment horizontal="center"/>
      <protection/>
    </xf>
    <xf numFmtId="0" fontId="3" fillId="0" borderId="0" xfId="23" applyFont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Millares_La Polar Tabla de Desarrollo Normativa" xfId="19"/>
    <cellStyle name="Millares_Tabla desarrollo v1" xfId="20"/>
    <cellStyle name="Currency" xfId="21"/>
    <cellStyle name="Currency [0]" xfId="22"/>
    <cellStyle name="Normal_La Polar Tabla de Desarrollo Normativ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57421875" style="3" customWidth="1"/>
    <col min="2" max="2" width="12.00390625" style="3" customWidth="1"/>
    <col min="3" max="3" width="9.8515625" style="3" customWidth="1"/>
    <col min="4" max="4" width="13.28125" style="3" customWidth="1"/>
    <col min="5" max="5" width="11.140625" style="3" customWidth="1"/>
    <col min="6" max="6" width="13.00390625" style="3" customWidth="1"/>
    <col min="7" max="7" width="16.57421875" style="3" customWidth="1"/>
    <col min="8" max="8" width="12.28125" style="3" customWidth="1"/>
    <col min="9" max="9" width="2.7109375" style="3" customWidth="1"/>
    <col min="10" max="10" width="15.7109375" style="3" customWidth="1"/>
    <col min="11" max="11" width="11.7109375" style="3" customWidth="1"/>
    <col min="12" max="12" width="14.57421875" style="3" customWidth="1"/>
    <col min="13" max="13" width="13.8515625" style="3" customWidth="1"/>
    <col min="14" max="14" width="13.7109375" style="3" customWidth="1"/>
    <col min="15" max="15" width="13.140625" style="3" customWidth="1"/>
    <col min="16" max="18" width="11.421875" style="3" customWidth="1"/>
    <col min="19" max="19" width="13.421875" style="3" customWidth="1"/>
    <col min="20" max="20" width="13.140625" style="3" customWidth="1"/>
    <col min="21" max="21" width="12.421875" style="3" customWidth="1"/>
    <col min="22" max="16384" width="11.421875" style="3" customWidth="1"/>
  </cols>
  <sheetData>
    <row r="1" spans="2:12" ht="17.25" customHeight="1">
      <c r="B1" s="29" t="s">
        <v>12</v>
      </c>
      <c r="C1" s="29"/>
      <c r="D1" s="29"/>
      <c r="E1" s="29"/>
      <c r="F1" s="29"/>
      <c r="G1" s="29"/>
      <c r="H1" s="29"/>
      <c r="I1" s="26"/>
      <c r="K1" s="25"/>
      <c r="L1" s="20"/>
    </row>
    <row r="2" spans="2:25" ht="22.5" customHeight="1">
      <c r="B2" s="30"/>
      <c r="C2" s="30"/>
      <c r="D2" s="30"/>
      <c r="E2" s="30"/>
      <c r="F2" s="30"/>
      <c r="G2" s="30"/>
      <c r="H2" s="30"/>
      <c r="I2" s="27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12.75">
      <c r="B3" s="21" t="s">
        <v>10</v>
      </c>
      <c r="D3" s="22">
        <v>6800</v>
      </c>
      <c r="E3" s="4"/>
      <c r="F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2:25" ht="12.75">
      <c r="B4" s="21" t="s">
        <v>1</v>
      </c>
      <c r="D4" s="8">
        <v>39417</v>
      </c>
      <c r="E4" s="7"/>
      <c r="F4" s="5"/>
      <c r="G4" s="24" t="s">
        <v>2</v>
      </c>
      <c r="H4" s="9">
        <v>0.065</v>
      </c>
      <c r="I4" s="9"/>
      <c r="J4" s="17"/>
      <c r="K4" s="9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 ht="12.75">
      <c r="B5" s="21" t="s">
        <v>0</v>
      </c>
      <c r="D5" s="6">
        <v>5000000</v>
      </c>
      <c r="E5" s="4"/>
      <c r="F5" s="4"/>
      <c r="G5" s="24" t="s">
        <v>3</v>
      </c>
      <c r="H5" s="10">
        <f>ROUND(((1+H4)^0.25)-1,10)</f>
        <v>0.0158682848</v>
      </c>
      <c r="I5" s="10"/>
      <c r="J5" s="17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1:25" ht="13.5" thickBot="1"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2:25" ht="27.75" customHeight="1">
      <c r="B7" s="11" t="s">
        <v>11</v>
      </c>
      <c r="C7" s="23" t="s">
        <v>4</v>
      </c>
      <c r="D7" s="23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2:12" ht="11.25">
      <c r="B8" s="12">
        <f>+DATE(YEAR(D4),MONTH(D4)+3,1)</f>
        <v>39508</v>
      </c>
      <c r="C8" s="13">
        <v>1</v>
      </c>
      <c r="D8" s="14">
        <f>+D5</f>
        <v>5000000</v>
      </c>
      <c r="E8" s="14">
        <f aca="true" t="shared" si="0" ref="E8:E36">+ROUND(D8*$H$5,0)</f>
        <v>79341</v>
      </c>
      <c r="F8" s="14">
        <v>0</v>
      </c>
      <c r="G8" s="14">
        <f aca="true" t="shared" si="1" ref="G8:G29">+E8+F8</f>
        <v>79341</v>
      </c>
      <c r="H8" s="14">
        <f aca="true" t="shared" si="2" ref="H8:H29">+D8-F8</f>
        <v>5000000</v>
      </c>
      <c r="I8" s="28"/>
      <c r="J8" s="17"/>
      <c r="K8" s="20"/>
      <c r="L8" s="18"/>
    </row>
    <row r="9" spans="2:12" ht="11.25">
      <c r="B9" s="12">
        <f aca="true" t="shared" si="3" ref="B9:B29">+DATE(YEAR(B8),MONTH(B8)+3,1)</f>
        <v>39600</v>
      </c>
      <c r="C9" s="15">
        <f aca="true" t="shared" si="4" ref="C9:C29">+C8+1</f>
        <v>2</v>
      </c>
      <c r="D9" s="14">
        <f aca="true" t="shared" si="5" ref="D9:D29">+H8</f>
        <v>5000000</v>
      </c>
      <c r="E9" s="14">
        <f t="shared" si="0"/>
        <v>79341</v>
      </c>
      <c r="F9" s="14">
        <v>0</v>
      </c>
      <c r="G9" s="14">
        <f t="shared" si="1"/>
        <v>79341</v>
      </c>
      <c r="H9" s="14">
        <f t="shared" si="2"/>
        <v>5000000</v>
      </c>
      <c r="I9" s="28"/>
      <c r="K9" s="20"/>
      <c r="L9" s="18"/>
    </row>
    <row r="10" spans="2:12" ht="11.25">
      <c r="B10" s="12">
        <f t="shared" si="3"/>
        <v>39692</v>
      </c>
      <c r="C10" s="15">
        <f t="shared" si="4"/>
        <v>3</v>
      </c>
      <c r="D10" s="14">
        <f t="shared" si="5"/>
        <v>5000000</v>
      </c>
      <c r="E10" s="14">
        <f t="shared" si="0"/>
        <v>79341</v>
      </c>
      <c r="F10" s="14">
        <v>0</v>
      </c>
      <c r="G10" s="14">
        <f t="shared" si="1"/>
        <v>79341</v>
      </c>
      <c r="H10" s="14">
        <f t="shared" si="2"/>
        <v>5000000</v>
      </c>
      <c r="I10" s="28"/>
      <c r="K10" s="20"/>
      <c r="L10" s="18"/>
    </row>
    <row r="11" spans="2:12" ht="11.25">
      <c r="B11" s="12">
        <f t="shared" si="3"/>
        <v>39783</v>
      </c>
      <c r="C11" s="15">
        <f t="shared" si="4"/>
        <v>4</v>
      </c>
      <c r="D11" s="14">
        <f t="shared" si="5"/>
        <v>5000000</v>
      </c>
      <c r="E11" s="14">
        <f t="shared" si="0"/>
        <v>79341</v>
      </c>
      <c r="F11" s="14">
        <v>0</v>
      </c>
      <c r="G11" s="14">
        <f t="shared" si="1"/>
        <v>79341</v>
      </c>
      <c r="H11" s="14">
        <f t="shared" si="2"/>
        <v>5000000</v>
      </c>
      <c r="I11" s="28"/>
      <c r="K11" s="20"/>
      <c r="L11" s="18"/>
    </row>
    <row r="12" spans="2:12" ht="11.25">
      <c r="B12" s="12">
        <f t="shared" si="3"/>
        <v>39873</v>
      </c>
      <c r="C12" s="15">
        <f t="shared" si="4"/>
        <v>5</v>
      </c>
      <c r="D12" s="14">
        <f t="shared" si="5"/>
        <v>5000000</v>
      </c>
      <c r="E12" s="14">
        <f t="shared" si="0"/>
        <v>79341</v>
      </c>
      <c r="F12" s="14">
        <v>0</v>
      </c>
      <c r="G12" s="14">
        <f t="shared" si="1"/>
        <v>79341</v>
      </c>
      <c r="H12" s="14">
        <f t="shared" si="2"/>
        <v>5000000</v>
      </c>
      <c r="I12" s="28"/>
      <c r="K12" s="20"/>
      <c r="L12" s="18"/>
    </row>
    <row r="13" spans="2:12" ht="11.25">
      <c r="B13" s="12">
        <f t="shared" si="3"/>
        <v>39965</v>
      </c>
      <c r="C13" s="15">
        <f t="shared" si="4"/>
        <v>6</v>
      </c>
      <c r="D13" s="14">
        <f t="shared" si="5"/>
        <v>5000000</v>
      </c>
      <c r="E13" s="14">
        <f t="shared" si="0"/>
        <v>79341</v>
      </c>
      <c r="F13" s="14">
        <v>0</v>
      </c>
      <c r="G13" s="14">
        <f t="shared" si="1"/>
        <v>79341</v>
      </c>
      <c r="H13" s="14">
        <f t="shared" si="2"/>
        <v>5000000</v>
      </c>
      <c r="I13" s="28"/>
      <c r="K13" s="20"/>
      <c r="L13" s="18"/>
    </row>
    <row r="14" spans="2:12" ht="11.25">
      <c r="B14" s="12">
        <f t="shared" si="3"/>
        <v>40057</v>
      </c>
      <c r="C14" s="15">
        <f t="shared" si="4"/>
        <v>7</v>
      </c>
      <c r="D14" s="14">
        <f t="shared" si="5"/>
        <v>5000000</v>
      </c>
      <c r="E14" s="14">
        <f t="shared" si="0"/>
        <v>79341</v>
      </c>
      <c r="F14" s="14">
        <v>0</v>
      </c>
      <c r="G14" s="14">
        <f t="shared" si="1"/>
        <v>79341</v>
      </c>
      <c r="H14" s="14">
        <f t="shared" si="2"/>
        <v>5000000</v>
      </c>
      <c r="I14" s="28"/>
      <c r="K14" s="20"/>
      <c r="L14" s="18"/>
    </row>
    <row r="15" spans="2:12" ht="11.25">
      <c r="B15" s="12">
        <f t="shared" si="3"/>
        <v>40148</v>
      </c>
      <c r="C15" s="15">
        <f t="shared" si="4"/>
        <v>8</v>
      </c>
      <c r="D15" s="14">
        <f t="shared" si="5"/>
        <v>5000000</v>
      </c>
      <c r="E15" s="14">
        <f t="shared" si="0"/>
        <v>79341</v>
      </c>
      <c r="F15" s="14">
        <v>0</v>
      </c>
      <c r="G15" s="14">
        <f t="shared" si="1"/>
        <v>79341</v>
      </c>
      <c r="H15" s="14">
        <f t="shared" si="2"/>
        <v>5000000</v>
      </c>
      <c r="I15" s="28"/>
      <c r="K15" s="20"/>
      <c r="L15" s="18"/>
    </row>
    <row r="16" spans="2:12" ht="11.25">
      <c r="B16" s="12">
        <f t="shared" si="3"/>
        <v>40238</v>
      </c>
      <c r="C16" s="15">
        <f t="shared" si="4"/>
        <v>9</v>
      </c>
      <c r="D16" s="14">
        <f t="shared" si="5"/>
        <v>5000000</v>
      </c>
      <c r="E16" s="14">
        <f t="shared" si="0"/>
        <v>79341</v>
      </c>
      <c r="F16" s="14">
        <v>0</v>
      </c>
      <c r="G16" s="14">
        <f t="shared" si="1"/>
        <v>79341</v>
      </c>
      <c r="H16" s="14">
        <f t="shared" si="2"/>
        <v>5000000</v>
      </c>
      <c r="I16" s="28"/>
      <c r="K16" s="20"/>
      <c r="L16" s="18"/>
    </row>
    <row r="17" spans="2:12" ht="11.25">
      <c r="B17" s="12">
        <f t="shared" si="3"/>
        <v>40330</v>
      </c>
      <c r="C17" s="15">
        <f t="shared" si="4"/>
        <v>10</v>
      </c>
      <c r="D17" s="14">
        <f t="shared" si="5"/>
        <v>5000000</v>
      </c>
      <c r="E17" s="14">
        <f t="shared" si="0"/>
        <v>79341</v>
      </c>
      <c r="F17" s="14">
        <v>0</v>
      </c>
      <c r="G17" s="14">
        <f t="shared" si="1"/>
        <v>79341</v>
      </c>
      <c r="H17" s="14">
        <f t="shared" si="2"/>
        <v>5000000</v>
      </c>
      <c r="I17" s="28"/>
      <c r="K17" s="20"/>
      <c r="L17" s="18"/>
    </row>
    <row r="18" spans="2:12" ht="11.25">
      <c r="B18" s="12">
        <f t="shared" si="3"/>
        <v>40422</v>
      </c>
      <c r="C18" s="15">
        <f t="shared" si="4"/>
        <v>11</v>
      </c>
      <c r="D18" s="14">
        <f t="shared" si="5"/>
        <v>5000000</v>
      </c>
      <c r="E18" s="14">
        <f t="shared" si="0"/>
        <v>79341</v>
      </c>
      <c r="F18" s="14">
        <f>+ROUND(J18*$D$5,0)</f>
        <v>0</v>
      </c>
      <c r="G18" s="14">
        <f t="shared" si="1"/>
        <v>79341</v>
      </c>
      <c r="H18" s="14">
        <f t="shared" si="2"/>
        <v>5000000</v>
      </c>
      <c r="I18" s="28"/>
      <c r="K18" s="20"/>
      <c r="L18" s="18"/>
    </row>
    <row r="19" spans="2:12" ht="11.25">
      <c r="B19" s="12">
        <f t="shared" si="3"/>
        <v>40513</v>
      </c>
      <c r="C19" s="15">
        <f t="shared" si="4"/>
        <v>12</v>
      </c>
      <c r="D19" s="14">
        <f t="shared" si="5"/>
        <v>5000000</v>
      </c>
      <c r="E19" s="14">
        <f t="shared" si="0"/>
        <v>79341</v>
      </c>
      <c r="F19" s="14">
        <f>+ROUND(J19*$D$5,0)</f>
        <v>0</v>
      </c>
      <c r="G19" s="14">
        <f t="shared" si="1"/>
        <v>79341</v>
      </c>
      <c r="H19" s="14">
        <f t="shared" si="2"/>
        <v>5000000</v>
      </c>
      <c r="I19" s="28"/>
      <c r="K19" s="20"/>
      <c r="L19" s="18"/>
    </row>
    <row r="20" spans="2:12" ht="11.25">
      <c r="B20" s="12">
        <f t="shared" si="3"/>
        <v>40603</v>
      </c>
      <c r="C20" s="15">
        <f t="shared" si="4"/>
        <v>13</v>
      </c>
      <c r="D20" s="14">
        <f t="shared" si="5"/>
        <v>5000000</v>
      </c>
      <c r="E20" s="14">
        <f t="shared" si="0"/>
        <v>79341</v>
      </c>
      <c r="F20" s="14">
        <f>+ROUND(J20*$D$5,0)</f>
        <v>0</v>
      </c>
      <c r="G20" s="14">
        <f t="shared" si="1"/>
        <v>79341</v>
      </c>
      <c r="H20" s="14">
        <f t="shared" si="2"/>
        <v>5000000</v>
      </c>
      <c r="I20" s="28"/>
      <c r="K20" s="20"/>
      <c r="L20" s="18"/>
    </row>
    <row r="21" spans="2:12" ht="11.25">
      <c r="B21" s="12">
        <f t="shared" si="3"/>
        <v>40695</v>
      </c>
      <c r="C21" s="15">
        <f t="shared" si="4"/>
        <v>14</v>
      </c>
      <c r="D21" s="14">
        <f t="shared" si="5"/>
        <v>5000000</v>
      </c>
      <c r="E21" s="14">
        <f t="shared" si="0"/>
        <v>79341</v>
      </c>
      <c r="F21" s="14">
        <f>+ROUND(J21*$D$5,0)</f>
        <v>0</v>
      </c>
      <c r="G21" s="14">
        <f t="shared" si="1"/>
        <v>79341</v>
      </c>
      <c r="H21" s="14">
        <f t="shared" si="2"/>
        <v>5000000</v>
      </c>
      <c r="I21" s="28"/>
      <c r="K21" s="20"/>
      <c r="L21" s="18"/>
    </row>
    <row r="22" spans="2:12" ht="12.75">
      <c r="B22" s="12">
        <f t="shared" si="3"/>
        <v>40787</v>
      </c>
      <c r="C22" s="15">
        <f t="shared" si="4"/>
        <v>15</v>
      </c>
      <c r="D22" s="14">
        <f t="shared" si="5"/>
        <v>5000000</v>
      </c>
      <c r="E22" s="14">
        <f t="shared" si="0"/>
        <v>79341</v>
      </c>
      <c r="F22" s="14">
        <v>0</v>
      </c>
      <c r="G22" s="14">
        <f t="shared" si="1"/>
        <v>79341</v>
      </c>
      <c r="H22" s="14">
        <f t="shared" si="2"/>
        <v>5000000</v>
      </c>
      <c r="I22" s="28"/>
      <c r="J22"/>
      <c r="K22" s="20"/>
      <c r="L22" s="18"/>
    </row>
    <row r="23" spans="2:12" ht="12.75">
      <c r="B23" s="12">
        <f t="shared" si="3"/>
        <v>40878</v>
      </c>
      <c r="C23" s="15">
        <f t="shared" si="4"/>
        <v>16</v>
      </c>
      <c r="D23" s="14">
        <f t="shared" si="5"/>
        <v>5000000</v>
      </c>
      <c r="E23" s="14">
        <f t="shared" si="0"/>
        <v>79341</v>
      </c>
      <c r="F23" s="14">
        <v>255000</v>
      </c>
      <c r="G23" s="14">
        <f t="shared" si="1"/>
        <v>334341</v>
      </c>
      <c r="H23" s="14">
        <f t="shared" si="2"/>
        <v>4745000</v>
      </c>
      <c r="I23" s="28"/>
      <c r="J23"/>
      <c r="K23" s="20"/>
      <c r="L23" s="18"/>
    </row>
    <row r="24" spans="2:12" ht="12.75">
      <c r="B24" s="12">
        <f t="shared" si="3"/>
        <v>40969</v>
      </c>
      <c r="C24" s="15">
        <f t="shared" si="4"/>
        <v>17</v>
      </c>
      <c r="D24" s="14">
        <f t="shared" si="5"/>
        <v>4745000</v>
      </c>
      <c r="E24" s="14">
        <f t="shared" si="0"/>
        <v>75295</v>
      </c>
      <c r="F24" s="14">
        <v>365000</v>
      </c>
      <c r="G24" s="14">
        <f t="shared" si="1"/>
        <v>440295</v>
      </c>
      <c r="H24" s="14">
        <f t="shared" si="2"/>
        <v>4380000</v>
      </c>
      <c r="I24" s="28"/>
      <c r="J24"/>
      <c r="K24" s="20"/>
      <c r="L24" s="18"/>
    </row>
    <row r="25" spans="2:12" ht="12.75">
      <c r="B25" s="12">
        <f t="shared" si="3"/>
        <v>41061</v>
      </c>
      <c r="C25" s="15">
        <f t="shared" si="4"/>
        <v>18</v>
      </c>
      <c r="D25" s="14">
        <f t="shared" si="5"/>
        <v>4380000</v>
      </c>
      <c r="E25" s="14">
        <f t="shared" si="0"/>
        <v>69503</v>
      </c>
      <c r="F25" s="14">
        <v>365000</v>
      </c>
      <c r="G25" s="14">
        <f t="shared" si="1"/>
        <v>434503</v>
      </c>
      <c r="H25" s="14">
        <f t="shared" si="2"/>
        <v>4015000</v>
      </c>
      <c r="I25" s="28"/>
      <c r="J25"/>
      <c r="K25" s="20"/>
      <c r="L25" s="18"/>
    </row>
    <row r="26" spans="2:12" ht="12.75">
      <c r="B26" s="12">
        <f t="shared" si="3"/>
        <v>41153</v>
      </c>
      <c r="C26" s="15">
        <f t="shared" si="4"/>
        <v>19</v>
      </c>
      <c r="D26" s="14">
        <f t="shared" si="5"/>
        <v>4015000</v>
      </c>
      <c r="E26" s="14">
        <f t="shared" si="0"/>
        <v>63711</v>
      </c>
      <c r="F26" s="14">
        <v>365000</v>
      </c>
      <c r="G26" s="14">
        <f t="shared" si="1"/>
        <v>428711</v>
      </c>
      <c r="H26" s="14">
        <f t="shared" si="2"/>
        <v>3650000</v>
      </c>
      <c r="I26" s="28"/>
      <c r="J26"/>
      <c r="K26" s="20"/>
      <c r="L26" s="18"/>
    </row>
    <row r="27" spans="2:12" ht="12.75">
      <c r="B27" s="12">
        <f t="shared" si="3"/>
        <v>41244</v>
      </c>
      <c r="C27" s="15">
        <f t="shared" si="4"/>
        <v>20</v>
      </c>
      <c r="D27" s="14">
        <f t="shared" si="5"/>
        <v>3650000</v>
      </c>
      <c r="E27" s="14">
        <f t="shared" si="0"/>
        <v>57919</v>
      </c>
      <c r="F27" s="14">
        <v>365000</v>
      </c>
      <c r="G27" s="14">
        <f t="shared" si="1"/>
        <v>422919</v>
      </c>
      <c r="H27" s="14">
        <f t="shared" si="2"/>
        <v>3285000</v>
      </c>
      <c r="I27" s="28"/>
      <c r="J27"/>
      <c r="K27" s="20"/>
      <c r="L27" s="18"/>
    </row>
    <row r="28" spans="2:12" ht="12.75">
      <c r="B28" s="12">
        <f t="shared" si="3"/>
        <v>41334</v>
      </c>
      <c r="C28" s="15">
        <f t="shared" si="4"/>
        <v>21</v>
      </c>
      <c r="D28" s="14">
        <f t="shared" si="5"/>
        <v>3285000</v>
      </c>
      <c r="E28" s="14">
        <f t="shared" si="0"/>
        <v>52127</v>
      </c>
      <c r="F28" s="14">
        <v>365000</v>
      </c>
      <c r="G28" s="14">
        <f t="shared" si="1"/>
        <v>417127</v>
      </c>
      <c r="H28" s="14">
        <f t="shared" si="2"/>
        <v>2920000</v>
      </c>
      <c r="I28" s="28"/>
      <c r="J28"/>
      <c r="K28" s="20"/>
      <c r="L28" s="18"/>
    </row>
    <row r="29" spans="2:12" ht="12.75">
      <c r="B29" s="12">
        <f t="shared" si="3"/>
        <v>41426</v>
      </c>
      <c r="C29" s="15">
        <f t="shared" si="4"/>
        <v>22</v>
      </c>
      <c r="D29" s="14">
        <f t="shared" si="5"/>
        <v>2920000</v>
      </c>
      <c r="E29" s="14">
        <f t="shared" si="0"/>
        <v>46335</v>
      </c>
      <c r="F29" s="14">
        <v>365000</v>
      </c>
      <c r="G29" s="14">
        <f t="shared" si="1"/>
        <v>411335</v>
      </c>
      <c r="H29" s="14">
        <f t="shared" si="2"/>
        <v>2555000</v>
      </c>
      <c r="I29" s="28"/>
      <c r="J29"/>
      <c r="K29" s="20"/>
      <c r="L29" s="18"/>
    </row>
    <row r="30" spans="2:12" ht="12.75">
      <c r="B30" s="12">
        <f aca="true" t="shared" si="6" ref="B30:B36">+DATE(YEAR(B29),MONTH(B29)+3,1)</f>
        <v>41518</v>
      </c>
      <c r="C30" s="15">
        <f aca="true" t="shared" si="7" ref="C30:C36">+C29+1</f>
        <v>23</v>
      </c>
      <c r="D30" s="14">
        <f aca="true" t="shared" si="8" ref="D30:D36">+H29</f>
        <v>2555000</v>
      </c>
      <c r="E30" s="14">
        <f t="shared" si="0"/>
        <v>40543</v>
      </c>
      <c r="F30" s="14">
        <v>365000</v>
      </c>
      <c r="G30" s="14">
        <f aca="true" t="shared" si="9" ref="G30:G36">+E30+F30</f>
        <v>405543</v>
      </c>
      <c r="H30" s="14">
        <f aca="true" t="shared" si="10" ref="H30:H36">+D30-F30</f>
        <v>2190000</v>
      </c>
      <c r="I30" s="28"/>
      <c r="J30"/>
      <c r="K30" s="20"/>
      <c r="L30" s="18"/>
    </row>
    <row r="31" spans="2:12" ht="12.75">
      <c r="B31" s="12">
        <f t="shared" si="6"/>
        <v>41609</v>
      </c>
      <c r="C31" s="15">
        <f t="shared" si="7"/>
        <v>24</v>
      </c>
      <c r="D31" s="14">
        <f t="shared" si="8"/>
        <v>2190000</v>
      </c>
      <c r="E31" s="14">
        <f t="shared" si="0"/>
        <v>34752</v>
      </c>
      <c r="F31" s="14">
        <v>365000</v>
      </c>
      <c r="G31" s="14">
        <f t="shared" si="9"/>
        <v>399752</v>
      </c>
      <c r="H31" s="14">
        <f t="shared" si="10"/>
        <v>1825000</v>
      </c>
      <c r="I31" s="28"/>
      <c r="J31"/>
      <c r="K31" s="20"/>
      <c r="L31" s="18"/>
    </row>
    <row r="32" spans="2:12" ht="12.75">
      <c r="B32" s="12">
        <f t="shared" si="6"/>
        <v>41699</v>
      </c>
      <c r="C32" s="15">
        <f t="shared" si="7"/>
        <v>25</v>
      </c>
      <c r="D32" s="14">
        <f t="shared" si="8"/>
        <v>1825000</v>
      </c>
      <c r="E32" s="14">
        <f t="shared" si="0"/>
        <v>28960</v>
      </c>
      <c r="F32" s="14">
        <v>365000</v>
      </c>
      <c r="G32" s="14">
        <f t="shared" si="9"/>
        <v>393960</v>
      </c>
      <c r="H32" s="14">
        <f t="shared" si="10"/>
        <v>1460000</v>
      </c>
      <c r="I32" s="28"/>
      <c r="J32"/>
      <c r="K32" s="20"/>
      <c r="L32" s="18"/>
    </row>
    <row r="33" spans="2:12" ht="12.75">
      <c r="B33" s="12">
        <f t="shared" si="6"/>
        <v>41791</v>
      </c>
      <c r="C33" s="15">
        <f t="shared" si="7"/>
        <v>26</v>
      </c>
      <c r="D33" s="14">
        <f t="shared" si="8"/>
        <v>1460000</v>
      </c>
      <c r="E33" s="14">
        <f t="shared" si="0"/>
        <v>23168</v>
      </c>
      <c r="F33" s="14">
        <v>365000</v>
      </c>
      <c r="G33" s="14">
        <f t="shared" si="9"/>
        <v>388168</v>
      </c>
      <c r="H33" s="14">
        <f t="shared" si="10"/>
        <v>1095000</v>
      </c>
      <c r="I33" s="28"/>
      <c r="J33"/>
      <c r="K33" s="20"/>
      <c r="L33" s="18"/>
    </row>
    <row r="34" spans="2:12" ht="11.25">
      <c r="B34" s="12">
        <f t="shared" si="6"/>
        <v>41883</v>
      </c>
      <c r="C34" s="15">
        <f t="shared" si="7"/>
        <v>27</v>
      </c>
      <c r="D34" s="14">
        <f t="shared" si="8"/>
        <v>1095000</v>
      </c>
      <c r="E34" s="14">
        <f t="shared" si="0"/>
        <v>17376</v>
      </c>
      <c r="F34" s="14">
        <v>365000</v>
      </c>
      <c r="G34" s="14">
        <f t="shared" si="9"/>
        <v>382376</v>
      </c>
      <c r="H34" s="14">
        <f t="shared" si="10"/>
        <v>730000</v>
      </c>
      <c r="I34" s="28"/>
      <c r="J34" s="2"/>
      <c r="K34" s="20"/>
      <c r="L34" s="18"/>
    </row>
    <row r="35" spans="2:12" ht="11.25">
      <c r="B35" s="12">
        <f t="shared" si="6"/>
        <v>41974</v>
      </c>
      <c r="C35" s="15">
        <f t="shared" si="7"/>
        <v>28</v>
      </c>
      <c r="D35" s="14">
        <f t="shared" si="8"/>
        <v>730000</v>
      </c>
      <c r="E35" s="14">
        <f t="shared" si="0"/>
        <v>11584</v>
      </c>
      <c r="F35" s="14">
        <v>365000</v>
      </c>
      <c r="G35" s="14">
        <f t="shared" si="9"/>
        <v>376584</v>
      </c>
      <c r="H35" s="14">
        <f t="shared" si="10"/>
        <v>365000</v>
      </c>
      <c r="I35" s="28"/>
      <c r="J35" s="2"/>
      <c r="K35" s="20"/>
      <c r="L35" s="18"/>
    </row>
    <row r="36" spans="2:12" ht="11.25">
      <c r="B36" s="12">
        <f t="shared" si="6"/>
        <v>42064</v>
      </c>
      <c r="C36" s="15">
        <f t="shared" si="7"/>
        <v>29</v>
      </c>
      <c r="D36" s="14">
        <f t="shared" si="8"/>
        <v>365000</v>
      </c>
      <c r="E36" s="14">
        <f t="shared" si="0"/>
        <v>5792</v>
      </c>
      <c r="F36" s="14">
        <v>365000</v>
      </c>
      <c r="G36" s="14">
        <f t="shared" si="9"/>
        <v>370792</v>
      </c>
      <c r="H36" s="14">
        <f t="shared" si="10"/>
        <v>0</v>
      </c>
      <c r="I36" s="28"/>
      <c r="J36" s="2"/>
      <c r="K36" s="20"/>
      <c r="L36" s="18"/>
    </row>
    <row r="37" spans="8:12" ht="11.25">
      <c r="H37" s="1"/>
      <c r="I37" s="1"/>
      <c r="J37" s="2"/>
      <c r="K37" s="19"/>
      <c r="L37" s="18"/>
    </row>
    <row r="38" spans="8:10" ht="11.25">
      <c r="H38" s="1"/>
      <c r="I38" s="1"/>
      <c r="J38" s="2"/>
    </row>
    <row r="39" spans="8:10" ht="11.25">
      <c r="H39" s="1"/>
      <c r="I39" s="1"/>
      <c r="J39" s="2"/>
    </row>
    <row r="40" spans="8:10" ht="11.25">
      <c r="H40" s="1"/>
      <c r="I40" s="1"/>
      <c r="J40" s="2"/>
    </row>
    <row r="41" spans="8:10" ht="11.25">
      <c r="H41" s="1"/>
      <c r="I41" s="1"/>
      <c r="J41" s="2"/>
    </row>
    <row r="42" spans="8:10" ht="11.25">
      <c r="H42" s="1"/>
      <c r="I42" s="1"/>
      <c r="J42" s="2"/>
    </row>
    <row r="43" spans="8:10" ht="11.25">
      <c r="H43" s="1"/>
      <c r="I43" s="1"/>
      <c r="J43" s="2"/>
    </row>
    <row r="44" spans="8:10" ht="11.25">
      <c r="H44" s="1"/>
      <c r="I44" s="1"/>
      <c r="J44" s="2"/>
    </row>
    <row r="45" ht="11.25">
      <c r="J45" s="16"/>
    </row>
  </sheetData>
  <mergeCells count="2">
    <mergeCell ref="B1:H1"/>
    <mergeCell ref="B2:H2"/>
  </mergeCells>
  <printOptions/>
  <pageMargins left="0.75" right="0.75" top="1" bottom="1" header="0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Bawlitza</dc:creator>
  <cp:keywords/>
  <dc:description/>
  <cp:lastModifiedBy>ileteli</cp:lastModifiedBy>
  <cp:lastPrinted>2007-11-05T14:23:30Z</cp:lastPrinted>
  <dcterms:created xsi:type="dcterms:W3CDTF">2002-04-17T15:33:42Z</dcterms:created>
  <dcterms:modified xsi:type="dcterms:W3CDTF">2008-06-04T18:55:03Z</dcterms:modified>
  <cp:category/>
  <cp:version/>
  <cp:contentType/>
  <cp:contentStatus/>
</cp:coreProperties>
</file>